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0C6F8A8C-0120-43E2-B2AB-3EC58CCC24A1}" xr6:coauthVersionLast="47" xr6:coauthVersionMax="47" xr10:uidLastSave="{00000000-0000-0000-0000-000000000000}"/>
  <bookViews>
    <workbookView xWindow="23610" yWindow="2280" windowWidth="30225" windowHeight="188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H7" i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H6" i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G8" i="1"/>
  <c r="G7" i="1"/>
  <c r="G6" i="1"/>
  <c r="F8" i="1" l="1"/>
  <c r="F7" i="1"/>
  <c r="F6" i="1"/>
  <c r="E8" i="1" l="1"/>
  <c r="E7" i="1"/>
  <c r="E6" i="1"/>
  <c r="D8" i="1" l="1"/>
  <c r="D7" i="1"/>
  <c r="C8" i="1" l="1"/>
  <c r="C7" i="1"/>
  <c r="B8" i="1" l="1"/>
  <c r="B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Макеев Владимир Игоревич</author>
  </authors>
  <commentList>
    <comment ref="G5" authorId="0" shapeId="0" xr:uid="{6ABCD564-7448-474F-BD0D-F8E6EF957077}">
      <text>
        <r>
          <rPr>
            <b/>
            <sz val="9"/>
            <color indexed="81"/>
            <rFont val="Tahoma"/>
            <charset val="1"/>
          </rPr>
          <t>Макеев Владимир Игоревич:</t>
        </r>
        <r>
          <rPr>
            <sz val="9"/>
            <color indexed="81"/>
            <rFont val="Tahoma"/>
            <charset val="1"/>
          </rPr>
          <t xml:space="preserve">
Принято с тарифа на 2025 г</t>
        </r>
      </text>
    </comment>
    <comment ref="H5" authorId="0" shapeId="0" xr:uid="{5FCF3176-DD10-47EA-BD95-984FDBC5DD4C}">
      <text>
        <r>
          <rPr>
            <b/>
            <sz val="9"/>
            <color indexed="81"/>
            <rFont val="Tahoma"/>
            <charset val="1"/>
          </rPr>
          <t>Макеев Владимир Игоревич:</t>
        </r>
        <r>
          <rPr>
            <sz val="9"/>
            <color indexed="81"/>
            <rFont val="Tahoma"/>
            <charset val="1"/>
          </rPr>
          <t xml:space="preserve">
Принято с тарифа на 2026 г.</t>
        </r>
      </text>
    </comment>
  </commentList>
</comments>
</file>

<file path=xl/sharedStrings.xml><?xml version="1.0" encoding="utf-8"?>
<sst xmlns="http://schemas.openxmlformats.org/spreadsheetml/2006/main" count="9" uniqueCount="7">
  <si>
    <t>Наименование котельной</t>
  </si>
  <si>
    <t>Котельная по ул. 22-го Партсъезда, 97
ООО "ТГКом"</t>
  </si>
  <si>
    <t>Котельная по ул. 30-я Северная, 65/1
ООО "ТГКом"</t>
  </si>
  <si>
    <t>Котельная по ул. Завертяева, 9 к. 4
ООО "ТГКом"</t>
  </si>
  <si>
    <t>Таблица 9.16 - Расход условного топлива на выработку тепловой энергии на котельных прочих теплоснабжающих организаций, тыс. т.у.т.</t>
  </si>
  <si>
    <t>-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</si>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</sst>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view="pageBreakPreview" zoomScale="60" zoomScaleNormal="110" workbookViewId="0">
      <selection activeCell="V1" sqref="V1"/>
    </sheetView>
  </sheetViews>
  <sheetFormatPr defaultRowHeight="15" x14ac:dyDescent="0.25"/>
  <cols>
    <col min="1" max="1" width="37.85546875" style="2" customWidth="1"/>
    <col min="2" max="16384" width="9.140625" style="2"/>
  </cols>
  <sheetData>
    <row r="1" spans="1:22" x14ac:dyDescent="0.25">
      <c r="V1" s="1" t="s">
        <v>6</v>
      </c>
    </row>
    <row r="3" spans="1:22" x14ac:dyDescent="0.25">
      <c r="A3" s="7" t="s">
        <v>4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5" spans="1:22" x14ac:dyDescent="0.25">
      <c r="A5" s="3" t="s">
        <v>0</v>
      </c>
      <c r="B5" s="4">
        <v>2020</v>
      </c>
      <c r="C5" s="4">
        <v>2021</v>
      </c>
      <c r="D5" s="4">
        <v>2022</v>
      </c>
      <c r="E5" s="4">
        <v>2023</v>
      </c>
      <c r="F5" s="4">
        <v>2024</v>
      </c>
      <c r="G5" s="4">
        <v>2025</v>
      </c>
      <c r="H5" s="4">
        <v>2026</v>
      </c>
      <c r="I5" s="4">
        <v>2027</v>
      </c>
      <c r="J5" s="4">
        <v>2028</v>
      </c>
      <c r="K5" s="4">
        <v>2029</v>
      </c>
      <c r="L5" s="4">
        <v>2030</v>
      </c>
      <c r="M5" s="4">
        <v>2031</v>
      </c>
      <c r="N5" s="4">
        <v>2032</v>
      </c>
      <c r="O5" s="4">
        <v>2033</v>
      </c>
      <c r="P5" s="4">
        <v>2034</v>
      </c>
      <c r="Q5" s="4">
        <v>2035</v>
      </c>
      <c r="R5" s="4">
        <v>2036</v>
      </c>
      <c r="S5" s="4">
        <v>2037</v>
      </c>
      <c r="T5" s="4">
        <v>2038</v>
      </c>
      <c r="U5" s="4">
        <v>2039</v>
      </c>
      <c r="V5" s="4">
        <v>2040</v>
      </c>
    </row>
    <row r="6" spans="1:22" ht="30" x14ac:dyDescent="0.25">
      <c r="A6" s="5" t="s">
        <v>1</v>
      </c>
      <c r="B6" s="6" t="s">
        <v>5</v>
      </c>
      <c r="C6" s="6" t="s">
        <v>5</v>
      </c>
      <c r="D6" s="6" t="s">
        <v>5</v>
      </c>
      <c r="E6" s="6">
        <f>64417.073155/1000</f>
        <v>64.417073154999997</v>
      </c>
      <c r="F6" s="6">
        <f>65593.487681/1000</f>
        <v>65.593487680999999</v>
      </c>
      <c r="G6" s="6">
        <f>67648.1338624768/1000</f>
        <v>67.648133862476797</v>
      </c>
      <c r="H6" s="6">
        <f>68587.7122919988/1000</f>
        <v>68.587712291998798</v>
      </c>
      <c r="I6" s="6">
        <f>H6</f>
        <v>68.587712291998798</v>
      </c>
      <c r="J6" s="6">
        <f t="shared" ref="J6:V6" si="0">I6</f>
        <v>68.587712291998798</v>
      </c>
      <c r="K6" s="6">
        <f t="shared" si="0"/>
        <v>68.587712291998798</v>
      </c>
      <c r="L6" s="6">
        <f t="shared" si="0"/>
        <v>68.587712291998798</v>
      </c>
      <c r="M6" s="6">
        <f t="shared" si="0"/>
        <v>68.587712291998798</v>
      </c>
      <c r="N6" s="6">
        <f t="shared" si="0"/>
        <v>68.587712291998798</v>
      </c>
      <c r="O6" s="6">
        <f t="shared" si="0"/>
        <v>68.587712291998798</v>
      </c>
      <c r="P6" s="6">
        <f t="shared" si="0"/>
        <v>68.587712291998798</v>
      </c>
      <c r="Q6" s="6">
        <f t="shared" si="0"/>
        <v>68.587712291998798</v>
      </c>
      <c r="R6" s="6">
        <f t="shared" si="0"/>
        <v>68.587712291998798</v>
      </c>
      <c r="S6" s="6">
        <f t="shared" si="0"/>
        <v>68.587712291998798</v>
      </c>
      <c r="T6" s="6">
        <f t="shared" si="0"/>
        <v>68.587712291998798</v>
      </c>
      <c r="U6" s="6">
        <f t="shared" si="0"/>
        <v>68.587712291998798</v>
      </c>
      <c r="V6" s="6">
        <f t="shared" si="0"/>
        <v>68.587712291998798</v>
      </c>
    </row>
    <row r="7" spans="1:22" ht="30" x14ac:dyDescent="0.25">
      <c r="A7" s="5" t="s">
        <v>2</v>
      </c>
      <c r="B7" s="6">
        <f>11436.3773815714/1000</f>
        <v>11.436377381571399</v>
      </c>
      <c r="C7" s="6">
        <f>13473.3472437/1000</f>
        <v>13.473347243699999</v>
      </c>
      <c r="D7" s="6">
        <f>13242.7025935143/1000</f>
        <v>13.242702593514299</v>
      </c>
      <c r="E7" s="6">
        <f>13095.0361244857/1000</f>
        <v>13.0950361244857</v>
      </c>
      <c r="F7" s="6">
        <f>14089.9683995143/1000</f>
        <v>14.0899683995143</v>
      </c>
      <c r="G7" s="6">
        <f>12812.1310536321/1000</f>
        <v>12.8121310536321</v>
      </c>
      <c r="H7" s="6">
        <f>12947.6954969163/1000</f>
        <v>12.9476954969163</v>
      </c>
      <c r="I7" s="6">
        <f t="shared" ref="I7:V8" si="1">H7</f>
        <v>12.9476954969163</v>
      </c>
      <c r="J7" s="6">
        <f t="shared" si="1"/>
        <v>12.9476954969163</v>
      </c>
      <c r="K7" s="6">
        <f t="shared" si="1"/>
        <v>12.9476954969163</v>
      </c>
      <c r="L7" s="6">
        <f t="shared" si="1"/>
        <v>12.9476954969163</v>
      </c>
      <c r="M7" s="6">
        <f t="shared" si="1"/>
        <v>12.9476954969163</v>
      </c>
      <c r="N7" s="6">
        <f t="shared" si="1"/>
        <v>12.9476954969163</v>
      </c>
      <c r="O7" s="6">
        <f t="shared" si="1"/>
        <v>12.9476954969163</v>
      </c>
      <c r="P7" s="6">
        <f t="shared" si="1"/>
        <v>12.9476954969163</v>
      </c>
      <c r="Q7" s="6">
        <f t="shared" si="1"/>
        <v>12.9476954969163</v>
      </c>
      <c r="R7" s="6">
        <f t="shared" si="1"/>
        <v>12.9476954969163</v>
      </c>
      <c r="S7" s="6">
        <f t="shared" si="1"/>
        <v>12.9476954969163</v>
      </c>
      <c r="T7" s="6">
        <f t="shared" si="1"/>
        <v>12.9476954969163</v>
      </c>
      <c r="U7" s="6">
        <f t="shared" si="1"/>
        <v>12.9476954969163</v>
      </c>
      <c r="V7" s="6">
        <f t="shared" si="1"/>
        <v>12.9476954969163</v>
      </c>
    </row>
    <row r="8" spans="1:22" ht="30" x14ac:dyDescent="0.25">
      <c r="A8" s="5" t="s">
        <v>3</v>
      </c>
      <c r="B8" s="6">
        <f>1329.116952/1000</f>
        <v>1.3291169520000001</v>
      </c>
      <c r="C8" s="6">
        <f>1595.70825842857/1000</f>
        <v>1.59570825842857</v>
      </c>
      <c r="D8" s="6">
        <f>1512.72689017143/1000</f>
        <v>1.5127268901714301</v>
      </c>
      <c r="E8" s="6">
        <f>1460.79454597143/1000</f>
        <v>1.46079454597143</v>
      </c>
      <c r="F8" s="6">
        <f>1515.85901142857/1000</f>
        <v>1.5158590114285702</v>
      </c>
      <c r="G8" s="6">
        <f>2077.22068084603/1000</f>
        <v>2.0772206808460298</v>
      </c>
      <c r="H8" s="6">
        <f>2071.80399367694/1000</f>
        <v>2.0718039936769399</v>
      </c>
      <c r="I8" s="6">
        <f t="shared" si="1"/>
        <v>2.0718039936769399</v>
      </c>
      <c r="J8" s="6">
        <f t="shared" si="1"/>
        <v>2.0718039936769399</v>
      </c>
      <c r="K8" s="6">
        <f t="shared" si="1"/>
        <v>2.0718039936769399</v>
      </c>
      <c r="L8" s="6">
        <f t="shared" si="1"/>
        <v>2.0718039936769399</v>
      </c>
      <c r="M8" s="6">
        <f t="shared" si="1"/>
        <v>2.0718039936769399</v>
      </c>
      <c r="N8" s="6">
        <f t="shared" si="1"/>
        <v>2.0718039936769399</v>
      </c>
      <c r="O8" s="6">
        <f t="shared" si="1"/>
        <v>2.0718039936769399</v>
      </c>
      <c r="P8" s="6">
        <f t="shared" si="1"/>
        <v>2.0718039936769399</v>
      </c>
      <c r="Q8" s="6">
        <f t="shared" si="1"/>
        <v>2.0718039936769399</v>
      </c>
      <c r="R8" s="6">
        <f t="shared" si="1"/>
        <v>2.0718039936769399</v>
      </c>
      <c r="S8" s="6">
        <f t="shared" si="1"/>
        <v>2.0718039936769399</v>
      </c>
      <c r="T8" s="6">
        <f t="shared" si="1"/>
        <v>2.0718039936769399</v>
      </c>
      <c r="U8" s="6">
        <f t="shared" si="1"/>
        <v>2.0718039936769399</v>
      </c>
      <c r="V8" s="6">
        <f t="shared" si="1"/>
        <v>2.0718039936769399</v>
      </c>
    </row>
  </sheetData>
  <mergeCells count="1">
    <mergeCell ref="A3:V3"/>
  </mergeCells>
  <pageMargins left="0.7" right="0.7" top="0.75" bottom="0.75" header="0.3" footer="0.3"/>
  <pageSetup paperSize="9" scale="5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cp:lastPrinted>2025-06-23T11:07:40Z</cp:lastPrinted>
  <dcterms:created xsi:type="dcterms:W3CDTF">2015-06-05T18:19:34Z</dcterms:created>
  <dcterms:modified xsi:type="dcterms:W3CDTF">2025-06-23T11:08:35Z</dcterms:modified>
</cp:coreProperties>
</file>